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35" yWindow="32760" windowWidth="9645" windowHeight="10395" activeTab="0"/>
  </bookViews>
  <sheets>
    <sheet name="Calcul_Fresnel" sheetId="1" r:id="rId1"/>
    <sheet name="Calcul_TILT" sheetId="2" r:id="rId2"/>
  </sheets>
  <definedNames/>
  <calcPr fullCalcOnLoad="1"/>
</workbook>
</file>

<file path=xl/sharedStrings.xml><?xml version="1.0" encoding="utf-8"?>
<sst xmlns="http://schemas.openxmlformats.org/spreadsheetml/2006/main" count="56" uniqueCount="38">
  <si>
    <t>MHz</t>
  </si>
  <si>
    <t>km</t>
  </si>
  <si>
    <t>m</t>
  </si>
  <si>
    <t>Fréquence =</t>
  </si>
  <si>
    <t>km de distance</t>
  </si>
  <si>
    <t xml:space="preserve">Rayon  </t>
  </si>
  <si>
    <t>Rayon =</t>
  </si>
  <si>
    <t>Longueur d'onde calculée =</t>
  </si>
  <si>
    <t>Distance D entre les 2 points =</t>
  </si>
  <si>
    <t>Distance d1 de calcul (km) =</t>
  </si>
  <si>
    <t>à d1 =</t>
  </si>
  <si>
    <t>km (D)</t>
  </si>
  <si>
    <t xml:space="preserve">= </t>
  </si>
  <si>
    <t>d1</t>
  </si>
  <si>
    <t>d2</t>
  </si>
  <si>
    <t>km)</t>
  </si>
  <si>
    <t xml:space="preserve">(d2 = D - d1 = </t>
  </si>
  <si>
    <t>QRV@wanadoo.fr</t>
  </si>
  <si>
    <r>
      <t xml:space="preserve">F4EZC - </t>
    </r>
    <r>
      <rPr>
        <sz val="8"/>
        <rFont val="Arial"/>
        <family val="2"/>
      </rPr>
      <t>Ch. BOURRIER</t>
    </r>
  </si>
  <si>
    <t>CALCUL RADIO - Ellipsoïde de Fresnel</t>
  </si>
  <si>
    <t>Rayon Fresnel à la distance de calcul d1=</t>
  </si>
  <si>
    <r>
      <t>Rayon Fresnel maxi 100% (</t>
    </r>
    <r>
      <rPr>
        <b/>
        <u val="single"/>
        <sz val="10"/>
        <rFont val="Arial"/>
        <family val="2"/>
      </rPr>
      <t>au centre</t>
    </r>
    <r>
      <rPr>
        <b/>
        <sz val="10"/>
        <rFont val="Arial"/>
        <family val="2"/>
      </rPr>
      <t xml:space="preserve">) = </t>
    </r>
  </si>
  <si>
    <t xml:space="preserve">m  à </t>
  </si>
  <si>
    <t>m  à</t>
  </si>
  <si>
    <t>CALCUL ANGLE SITE ("TILT") :</t>
  </si>
  <si>
    <t>(Entrer les valeurs dans les cases vertes)</t>
  </si>
  <si>
    <t>SITE 1</t>
  </si>
  <si>
    <t>SITE 2</t>
  </si>
  <si>
    <t>Altitude sol NGF :</t>
  </si>
  <si>
    <t>m NGF</t>
  </si>
  <si>
    <t>Hauteur antenne par rapport au sol :</t>
  </si>
  <si>
    <r>
      <t xml:space="preserve">Calcul de </t>
    </r>
    <r>
      <rPr>
        <b/>
        <sz val="10"/>
        <rFont val="Arial"/>
        <family val="2"/>
      </rPr>
      <t>H1</t>
    </r>
    <r>
      <rPr>
        <sz val="10"/>
        <rFont val="Arial"/>
        <family val="0"/>
      </rPr>
      <t xml:space="preserve"> =</t>
    </r>
  </si>
  <si>
    <r>
      <t xml:space="preserve">Calcul de </t>
    </r>
    <r>
      <rPr>
        <b/>
        <sz val="10"/>
        <rFont val="Arial"/>
        <family val="2"/>
      </rPr>
      <t>H2</t>
    </r>
    <r>
      <rPr>
        <sz val="10"/>
        <rFont val="Arial"/>
        <family val="0"/>
      </rPr>
      <t xml:space="preserve"> =</t>
    </r>
  </si>
  <si>
    <r>
      <t xml:space="preserve">Distance </t>
    </r>
    <r>
      <rPr>
        <b/>
        <sz val="12"/>
        <rFont val="Arial"/>
        <family val="2"/>
      </rPr>
      <t>d</t>
    </r>
    <r>
      <rPr>
        <sz val="10"/>
        <rFont val="Arial"/>
        <family val="0"/>
      </rPr>
      <t xml:space="preserve"> entre les 2 sites :</t>
    </r>
  </si>
  <si>
    <t xml:space="preserve">TILT 1 = </t>
  </si>
  <si>
    <t>°</t>
  </si>
  <si>
    <t xml:space="preserve">TILT 2 = </t>
  </si>
  <si>
    <t>https://qrvradio.fr/Radio.htm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</si>
</sst>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0.00000000"/>
    <numFmt numFmtId="181" formatCode="0.0"/>
    <numFmt numFmtId="182" formatCode="&quot;(&quot;0&quot; mW)&quot;"/>
    <numFmt numFmtId="183" formatCode="#,##0\ _€"/>
  </numFmts>
  <fonts count="4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u val="single"/>
      <sz val="18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178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81" fontId="2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Alignment="1" quotePrefix="1">
      <alignment horizontal="right"/>
    </xf>
    <xf numFmtId="0" fontId="4" fillId="0" borderId="0" xfId="0" applyFont="1" applyAlignment="1">
      <alignment horizontal="center"/>
    </xf>
    <xf numFmtId="181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1" fillId="0" borderId="13" xfId="0" applyFont="1" applyBorder="1" applyAlignment="1">
      <alignment horizontal="right"/>
    </xf>
    <xf numFmtId="181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6" xfId="0" applyFont="1" applyBorder="1" applyAlignment="1">
      <alignment horizontal="right"/>
    </xf>
    <xf numFmtId="181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9" fillId="0" borderId="19" xfId="0" applyFont="1" applyBorder="1" applyAlignment="1" applyProtection="1">
      <alignment horizontal="right"/>
      <protection locked="0"/>
    </xf>
    <xf numFmtId="0" fontId="0" fillId="34" borderId="21" xfId="0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/>
      <protection locked="0"/>
    </xf>
    <xf numFmtId="0" fontId="0" fillId="0" borderId="19" xfId="0" applyBorder="1" applyAlignment="1" applyProtection="1">
      <alignment horizontal="right"/>
      <protection locked="0"/>
    </xf>
    <xf numFmtId="0" fontId="0" fillId="35" borderId="23" xfId="0" applyFill="1" applyBorder="1" applyAlignment="1">
      <alignment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1" xfId="0" applyBorder="1" applyAlignment="1" applyProtection="1">
      <alignment horizontal="right"/>
      <protection locked="0"/>
    </xf>
    <xf numFmtId="183" fontId="0" fillId="34" borderId="21" xfId="0" applyNumberFormat="1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2" fillId="0" borderId="0" xfId="0" applyFont="1" applyAlignment="1" applyProtection="1">
      <alignment horizontal="right"/>
      <protection locked="0"/>
    </xf>
    <xf numFmtId="2" fontId="12" fillId="35" borderId="24" xfId="0" applyNumberFormat="1" applyFont="1" applyFill="1" applyBorder="1" applyAlignment="1">
      <alignment/>
    </xf>
    <xf numFmtId="0" fontId="12" fillId="35" borderId="25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 horizontal="left"/>
      <protection/>
    </xf>
    <xf numFmtId="0" fontId="7" fillId="0" borderId="0" xfId="44" applyAlignment="1" applyProtection="1">
      <alignment/>
      <protection/>
    </xf>
    <xf numFmtId="0" fontId="7" fillId="0" borderId="0" xfId="44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6" fillId="34" borderId="0" xfId="0" applyFont="1" applyFill="1" applyAlignment="1" applyProtection="1">
      <alignment horizontal="center"/>
      <protection locked="0"/>
    </xf>
    <xf numFmtId="0" fontId="11" fillId="36" borderId="13" xfId="0" applyFont="1" applyFill="1" applyBorder="1" applyAlignment="1" applyProtection="1">
      <alignment horizontal="center"/>
      <protection locked="0"/>
    </xf>
    <xf numFmtId="0" fontId="11" fillId="36" borderId="14" xfId="0" applyFont="1" applyFill="1" applyBorder="1" applyAlignment="1" applyProtection="1">
      <alignment horizontal="center"/>
      <protection locked="0"/>
    </xf>
    <xf numFmtId="0" fontId="11" fillId="36" borderId="15" xfId="0" applyFont="1" applyFill="1" applyBorder="1" applyAlignment="1" applyProtection="1">
      <alignment horizontal="center"/>
      <protection locked="0"/>
    </xf>
    <xf numFmtId="0" fontId="7" fillId="0" borderId="0" xfId="44" applyAlignment="1" applyProtection="1">
      <alignment horizontal="left"/>
      <protection locked="0"/>
    </xf>
    <xf numFmtId="0" fontId="7" fillId="0" borderId="0" xfId="44" applyAlignment="1" applyProtection="1">
      <alignment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1343025</xdr:colOff>
      <xdr:row>15</xdr:row>
      <xdr:rowOff>104775</xdr:rowOff>
    </xdr:from>
    <xdr:to>
      <xdr:col>4</xdr:col>
      <xdr:colOff>971550</xdr:colOff>
      <xdr:row>20</xdr:row>
      <xdr:rowOff>95250</xdr:rowOff>
    </xdr:to>
    <xdr:sp>
      <xdr:nvSpPr>
        <xdr:cNvPr id="1" name="Oval 1"/>
        <xdr:cNvSpPr>
          <a:spLocks/>
        </xdr:cNvSpPr>
      </xdr:nvSpPr>
      <xdr:spPr>
        <a:xfrm>
          <a:off x="1343025" y="2667000"/>
          <a:ext cx="3429000" cy="800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1238250</xdr:colOff>
      <xdr:row>18</xdr:row>
      <xdr:rowOff>0</xdr:rowOff>
    </xdr:from>
    <xdr:to>
      <xdr:col>0</xdr:col>
      <xdr:colOff>1447800</xdr:colOff>
      <xdr:row>23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38250" y="3048000"/>
          <a:ext cx="209550" cy="8096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17</xdr:row>
      <xdr:rowOff>152400</xdr:rowOff>
    </xdr:from>
    <xdr:to>
      <xdr:col>5</xdr:col>
      <xdr:colOff>28575</xdr:colOff>
      <xdr:row>22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667250" y="3038475"/>
          <a:ext cx="209550" cy="8096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1200150</xdr:colOff>
      <xdr:row>21</xdr:row>
      <xdr:rowOff>123825</xdr:rowOff>
    </xdr:from>
    <xdr:to>
      <xdr:col>0</xdr:col>
      <xdr:colOff>1485900</xdr:colOff>
      <xdr:row>22</xdr:row>
      <xdr:rowOff>133350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00150" y="365760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4</xdr:col>
      <xdr:colOff>828675</xdr:colOff>
      <xdr:row>21</xdr:row>
      <xdr:rowOff>133350</xdr:rowOff>
    </xdr:from>
    <xdr:to>
      <xdr:col>5</xdr:col>
      <xdr:colOff>66675</xdr:colOff>
      <xdr:row>22</xdr:row>
      <xdr:rowOff>142875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629150" y="36671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0</xdr:col>
      <xdr:colOff>1362075</xdr:colOff>
      <xdr:row>18</xdr:row>
      <xdr:rowOff>19050</xdr:rowOff>
    </xdr:from>
    <xdr:to>
      <xdr:col>4</xdr:col>
      <xdr:colOff>971550</xdr:colOff>
      <xdr:row>18</xdr:row>
      <xdr:rowOff>19050</xdr:rowOff>
    </xdr:to>
    <xdr:sp>
      <xdr:nvSpPr>
        <xdr:cNvPr id="6" name="Line 6"/>
        <xdr:cNvSpPr>
          <a:spLocks/>
        </xdr:cNvSpPr>
      </xdr:nvSpPr>
      <xdr:spPr>
        <a:xfrm>
          <a:off x="1362075" y="3067050"/>
          <a:ext cx="3409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18</xdr:row>
      <xdr:rowOff>19050</xdr:rowOff>
    </xdr:from>
    <xdr:to>
      <xdr:col>1</xdr:col>
      <xdr:colOff>571500</xdr:colOff>
      <xdr:row>20</xdr:row>
      <xdr:rowOff>104775</xdr:rowOff>
    </xdr:to>
    <xdr:sp>
      <xdr:nvSpPr>
        <xdr:cNvPr id="7" name="Line 7"/>
        <xdr:cNvSpPr>
          <a:spLocks/>
        </xdr:cNvSpPr>
      </xdr:nvSpPr>
      <xdr:spPr>
        <a:xfrm>
          <a:off x="3009900" y="30670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1352550</xdr:colOff>
      <xdr:row>23</xdr:row>
      <xdr:rowOff>47625</xdr:rowOff>
    </xdr:from>
    <xdr:to>
      <xdr:col>2</xdr:col>
      <xdr:colOff>133350</xdr:colOff>
      <xdr:row>23</xdr:row>
      <xdr:rowOff>47625</xdr:rowOff>
    </xdr:to>
    <xdr:sp>
      <xdr:nvSpPr>
        <xdr:cNvPr id="8" name="Line 8"/>
        <xdr:cNvSpPr>
          <a:spLocks/>
        </xdr:cNvSpPr>
      </xdr:nvSpPr>
      <xdr:spPr>
        <a:xfrm>
          <a:off x="1352550" y="3905250"/>
          <a:ext cx="1809750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38100</xdr:colOff>
      <xdr:row>10</xdr:row>
      <xdr:rowOff>123825</xdr:rowOff>
    </xdr:from>
    <xdr:to>
      <xdr:col>6</xdr:col>
      <xdr:colOff>352425</xdr:colOff>
      <xdr:row>14</xdr:row>
      <xdr:rowOff>57150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1876425"/>
          <a:ext cx="1076325" cy="581025"/>
        </a:xfrm>
        <a:prstGeom prst="rect">
          <a:avLst/>
        </a:prstGeom>
        <a:noFill/>
        <a:ln w="1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2</xdr:col>
      <xdr:colOff>171450</xdr:colOff>
      <xdr:row>23</xdr:row>
      <xdr:rowOff>47625</xdr:rowOff>
    </xdr:from>
    <xdr:to>
      <xdr:col>4</xdr:col>
      <xdr:colOff>952500</xdr:colOff>
      <xdr:row>23</xdr:row>
      <xdr:rowOff>47625</xdr:rowOff>
    </xdr:to>
    <xdr:sp>
      <xdr:nvSpPr>
        <xdr:cNvPr id="10" name="Line 10"/>
        <xdr:cNvSpPr>
          <a:spLocks/>
        </xdr:cNvSpPr>
      </xdr:nvSpPr>
      <xdr:spPr>
        <a:xfrm>
          <a:off x="3200400" y="390525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18</xdr:row>
      <xdr:rowOff>9525</xdr:rowOff>
    </xdr:from>
    <xdr:to>
      <xdr:col>5</xdr:col>
      <xdr:colOff>504825</xdr:colOff>
      <xdr:row>32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076575"/>
          <a:ext cx="4876800" cy="2371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qrvradio.fr/Radio.htm" TargetMode="External" /><Relationship Id="rId2" Type="http://schemas.openxmlformats.org/officeDocument/2006/relationships/hyperlink" Target="mailto:QRV@wanadoo.f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6.57421875" style="0" customWidth="1"/>
    <col min="2" max="2" width="8.8515625" style="0" customWidth="1"/>
    <col min="3" max="3" width="6.28125" style="0" customWidth="1"/>
    <col min="4" max="4" width="5.28125" style="0" customWidth="1"/>
    <col min="5" max="5" width="15.7109375" style="0" customWidth="1"/>
  </cols>
  <sheetData>
    <row r="1" ht="23.25">
      <c r="A1" s="33" t="s">
        <v>19</v>
      </c>
    </row>
    <row r="3" spans="1:3" ht="12.75">
      <c r="A3" s="1" t="s">
        <v>3</v>
      </c>
      <c r="B3" s="22">
        <v>1400</v>
      </c>
      <c r="C3" t="s">
        <v>0</v>
      </c>
    </row>
    <row r="4" spans="1:3" ht="12.75">
      <c r="A4" s="1" t="s">
        <v>8</v>
      </c>
      <c r="B4" s="23">
        <v>30</v>
      </c>
      <c r="C4" t="s">
        <v>1</v>
      </c>
    </row>
    <row r="5" spans="1:3" ht="12.75">
      <c r="A5" s="10" t="s">
        <v>9</v>
      </c>
      <c r="B5" s="24">
        <v>4.5</v>
      </c>
      <c r="C5" s="11" t="s">
        <v>1</v>
      </c>
    </row>
    <row r="6" spans="1:3" ht="12.75">
      <c r="A6" s="19" t="s">
        <v>16</v>
      </c>
      <c r="B6" s="20">
        <f>B4-B5</f>
        <v>25.5</v>
      </c>
      <c r="C6" s="20" t="s">
        <v>15</v>
      </c>
    </row>
    <row r="8" spans="1:3" ht="12.75">
      <c r="A8" s="2" t="s">
        <v>7</v>
      </c>
      <c r="B8" s="3">
        <f>300/B3</f>
        <v>0.21428571428571427</v>
      </c>
      <c r="C8" s="4" t="s">
        <v>2</v>
      </c>
    </row>
    <row r="11" spans="1:6" ht="12.75">
      <c r="A11" s="25" t="s">
        <v>21</v>
      </c>
      <c r="B11" s="26">
        <f>SQRT(B8*B4*1000)/2</f>
        <v>40.08918628686366</v>
      </c>
      <c r="C11" s="27" t="s">
        <v>22</v>
      </c>
      <c r="D11" s="27">
        <f>B4/2</f>
        <v>15</v>
      </c>
      <c r="E11" s="28" t="s">
        <v>4</v>
      </c>
      <c r="F11" s="15"/>
    </row>
    <row r="12" spans="1:6" ht="12.75">
      <c r="A12" s="29" t="s">
        <v>20</v>
      </c>
      <c r="B12" s="30">
        <f>SQRT(B8*B5*1000*(B6)*1000/B4/1000)</f>
        <v>28.62940546261583</v>
      </c>
      <c r="C12" s="31" t="s">
        <v>23</v>
      </c>
      <c r="D12" s="31">
        <f>B5</f>
        <v>4.5</v>
      </c>
      <c r="E12" s="32" t="s">
        <v>4</v>
      </c>
      <c r="F12" s="6"/>
    </row>
    <row r="13" spans="1:5" ht="12.75">
      <c r="A13" s="5"/>
      <c r="E13" s="16" t="s">
        <v>12</v>
      </c>
    </row>
    <row r="17" spans="2:3" ht="12.75">
      <c r="B17" s="7">
        <f>B3</f>
        <v>1400</v>
      </c>
      <c r="C17" s="7" t="s">
        <v>0</v>
      </c>
    </row>
    <row r="18" spans="2:3" ht="12.75">
      <c r="B18" s="7">
        <f>B4</f>
        <v>30</v>
      </c>
      <c r="C18" s="7" t="s">
        <v>11</v>
      </c>
    </row>
    <row r="20" spans="2:4" ht="12.75">
      <c r="B20" s="8" t="s">
        <v>5</v>
      </c>
      <c r="C20" s="14">
        <f>B11</f>
        <v>40.08918628686366</v>
      </c>
      <c r="D20" s="9" t="s">
        <v>2</v>
      </c>
    </row>
    <row r="23" spans="1:5" ht="12.75">
      <c r="A23" s="12" t="s">
        <v>13</v>
      </c>
      <c r="E23" s="7" t="s">
        <v>14</v>
      </c>
    </row>
    <row r="25" spans="1:5" ht="12.75">
      <c r="A25" s="12" t="s">
        <v>10</v>
      </c>
      <c r="B25" s="17">
        <f>B5</f>
        <v>4.5</v>
      </c>
      <c r="C25" s="13" t="s">
        <v>1</v>
      </c>
      <c r="E25" s="21">
        <f>B6</f>
        <v>25.5</v>
      </c>
    </row>
    <row r="26" spans="1:3" ht="12.75">
      <c r="A26" s="12" t="s">
        <v>6</v>
      </c>
      <c r="B26" s="18">
        <f>B12</f>
        <v>28.62940546261583</v>
      </c>
      <c r="C26" s="13" t="s">
        <v>2</v>
      </c>
    </row>
    <row r="29" spans="1:3" ht="12.75">
      <c r="A29" s="53" t="s">
        <v>37</v>
      </c>
      <c r="B29" s="53"/>
      <c r="C29" s="53"/>
    </row>
    <row r="30" spans="1:2" ht="12.75">
      <c r="A30" s="52" t="s">
        <v>17</v>
      </c>
      <c r="B30" s="52"/>
    </row>
    <row r="31" spans="1:2" ht="15.75">
      <c r="A31" s="51" t="s">
        <v>18</v>
      </c>
      <c r="B31" s="51"/>
    </row>
  </sheetData>
  <sheetProtection/>
  <mergeCells count="3">
    <mergeCell ref="A31:B31"/>
    <mergeCell ref="A30:B30"/>
    <mergeCell ref="A29:C29"/>
  </mergeCells>
  <hyperlinks>
    <hyperlink ref="A29" r:id="rId1" display="https://qrvradio.fr/Radio.htm"/>
    <hyperlink ref="A30" r:id="rId2" display="QRV@wanadoo.fr"/>
  </hyperlinks>
  <printOptions/>
  <pageMargins left="0.787401575" right="0.787401575" top="0.984251969" bottom="0.984251969" header="0.4921259845" footer="0.4921259845"/>
  <pageSetup horizontalDpi="1200" verticalDpi="12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6.421875" style="34" bestFit="1" customWidth="1"/>
    <col min="2" max="2" width="9.8515625" style="34" customWidth="1"/>
    <col min="3" max="3" width="7.00390625" style="34" bestFit="1" customWidth="1"/>
    <col min="4" max="4" width="3.7109375" style="34" customWidth="1"/>
    <col min="5" max="5" width="26.421875" style="34" bestFit="1" customWidth="1"/>
    <col min="6" max="6" width="9.28125" style="34" customWidth="1"/>
    <col min="7" max="7" width="7.00390625" style="34" bestFit="1" customWidth="1"/>
    <col min="8" max="16384" width="11.421875" style="34" customWidth="1"/>
  </cols>
  <sheetData>
    <row r="2" spans="1:3" ht="15.75">
      <c r="A2" s="55" t="s">
        <v>24</v>
      </c>
      <c r="B2" s="55"/>
      <c r="C2" s="55"/>
    </row>
    <row r="4" spans="1:2" ht="12.75">
      <c r="A4" s="56" t="s">
        <v>25</v>
      </c>
      <c r="B4" s="56"/>
    </row>
    <row r="6" spans="1:7" ht="15.75">
      <c r="A6" s="57" t="s">
        <v>26</v>
      </c>
      <c r="B6" s="58"/>
      <c r="C6" s="59"/>
      <c r="E6" s="57" t="s">
        <v>27</v>
      </c>
      <c r="F6" s="58"/>
      <c r="G6" s="59"/>
    </row>
    <row r="7" spans="1:7" ht="12.75">
      <c r="A7" s="35"/>
      <c r="C7" s="36"/>
      <c r="E7" s="35"/>
      <c r="G7" s="36"/>
    </row>
    <row r="8" spans="1:7" ht="12.75">
      <c r="A8" s="37" t="s">
        <v>28</v>
      </c>
      <c r="B8" s="38">
        <v>48</v>
      </c>
      <c r="C8" s="36" t="s">
        <v>29</v>
      </c>
      <c r="E8" s="37" t="s">
        <v>28</v>
      </c>
      <c r="F8" s="38">
        <v>106</v>
      </c>
      <c r="G8" s="36" t="s">
        <v>29</v>
      </c>
    </row>
    <row r="9" spans="1:7" ht="13.5" thickBot="1">
      <c r="A9" s="37" t="s">
        <v>30</v>
      </c>
      <c r="B9" s="39">
        <v>33</v>
      </c>
      <c r="C9" s="36" t="s">
        <v>2</v>
      </c>
      <c r="E9" s="37" t="s">
        <v>30</v>
      </c>
      <c r="F9" s="39">
        <v>40</v>
      </c>
      <c r="G9" s="36" t="s">
        <v>2</v>
      </c>
    </row>
    <row r="10" spans="1:7" ht="13.5" thickBot="1">
      <c r="A10" s="40" t="s">
        <v>31</v>
      </c>
      <c r="B10" s="41">
        <f>B8+B9</f>
        <v>81</v>
      </c>
      <c r="C10" s="36" t="s">
        <v>29</v>
      </c>
      <c r="E10" s="40" t="s">
        <v>32</v>
      </c>
      <c r="F10" s="41">
        <f>F8+F9</f>
        <v>146</v>
      </c>
      <c r="G10" s="36" t="s">
        <v>29</v>
      </c>
    </row>
    <row r="11" spans="1:7" ht="12.75">
      <c r="A11" s="42"/>
      <c r="B11" s="43"/>
      <c r="C11" s="44"/>
      <c r="E11" s="42"/>
      <c r="F11" s="43"/>
      <c r="G11" s="44"/>
    </row>
    <row r="13" spans="1:3" ht="15.75">
      <c r="A13" s="45" t="s">
        <v>33</v>
      </c>
      <c r="B13" s="46">
        <v>3600</v>
      </c>
      <c r="C13" s="47" t="s">
        <v>2</v>
      </c>
    </row>
    <row r="14" ht="13.5" thickBot="1"/>
    <row r="15" spans="1:7" ht="13.5" thickBot="1">
      <c r="A15" s="48" t="s">
        <v>34</v>
      </c>
      <c r="B15" s="49">
        <f>ATAN((F10-B10)/B13)*180/PI()</f>
        <v>1.0343947345754947</v>
      </c>
      <c r="C15" s="50" t="s">
        <v>35</v>
      </c>
      <c r="E15" s="48" t="s">
        <v>36</v>
      </c>
      <c r="F15" s="49">
        <f>-B15</f>
        <v>-1.0343947345754947</v>
      </c>
      <c r="G15" s="50" t="s">
        <v>35</v>
      </c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spans="1:3" ht="12.75">
      <c r="A34" s="60" t="s">
        <v>37</v>
      </c>
      <c r="B34" s="60"/>
      <c r="C34" s="60"/>
    </row>
    <row r="35" spans="1:2" ht="12.75">
      <c r="A35" s="61" t="s">
        <v>17</v>
      </c>
      <c r="B35" s="61"/>
    </row>
    <row r="36" spans="1:2" ht="15.75">
      <c r="A36" s="54" t="s">
        <v>18</v>
      </c>
      <c r="B36" s="54"/>
    </row>
  </sheetData>
  <sheetProtection sheet="1" objects="1" scenarios="1"/>
  <mergeCells count="7">
    <mergeCell ref="A36:B36"/>
    <mergeCell ref="A2:C2"/>
    <mergeCell ref="A4:B4"/>
    <mergeCell ref="A6:C6"/>
    <mergeCell ref="E6:G6"/>
    <mergeCell ref="A34:C34"/>
    <mergeCell ref="A35:B35"/>
  </mergeCells>
  <printOptions/>
  <pageMargins left="0.57" right="0.33" top="0.984251969" bottom="0.984251969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i81242</cp:lastModifiedBy>
  <cp:lastPrinted>2022-02-10T18:38:01Z</cp:lastPrinted>
  <dcterms:created xsi:type="dcterms:W3CDTF">1996-10-21T11:03:58Z</dcterms:created>
  <dcterms:modified xsi:type="dcterms:W3CDTF">2023-08-05T18:29:50Z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